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<sst xmlns="http://schemas.openxmlformats.org/spreadsheetml/2006/main" count="7794" uniqueCount="729">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</sst>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e">
        <f>"Версия "&amp;GetVersion()</f>
        <v>#NAME?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8">
      <selection activeCell="J10" sqref="J10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2022</v>
      </c>
    </row>
    <row r="3" spans="1:14" ht="15" customHeight="1">
      <c r="A3" s="26"/>
      <c r="D3" s="94"/>
      <c r="E3" s="95"/>
      <c r="F3" s="96"/>
      <c r="G3" s="195" t="e">
        <f>version</f>
        <v>#NAME?</v>
      </c>
      <c r="H3" s="196"/>
      <c r="M3" s="28" t="s">
        <v>120</v>
      </c>
      <c r="N3" s="1">
        <f>N2-1</f>
        <v>2021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2020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178</v>
      </c>
      <c r="G8" s="106" t="s">
        <v>4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491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86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724</v>
      </c>
      <c r="H19" s="100"/>
    </row>
    <row r="20" spans="1:8" ht="30" customHeight="1">
      <c r="A20" s="32"/>
      <c r="D20" s="92"/>
      <c r="E20" s="190" t="s">
        <v>22</v>
      </c>
      <c r="F20" s="191"/>
      <c r="G20" s="114" t="s">
        <v>725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87" zoomScaleNormal="87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52" sqref="T5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Март 2022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Март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769.931</v>
      </c>
      <c r="G20" s="48">
        <f t="shared" si="0"/>
        <v>594.84</v>
      </c>
      <c r="H20" s="48">
        <f t="shared" si="0"/>
        <v>137.55</v>
      </c>
      <c r="I20" s="48">
        <f t="shared" si="0"/>
        <v>0</v>
      </c>
      <c r="J20" s="48">
        <f t="shared" si="0"/>
        <v>213.04</v>
      </c>
      <c r="K20" s="48">
        <f t="shared" si="0"/>
        <v>244.25</v>
      </c>
      <c r="L20" s="48">
        <f t="shared" si="0"/>
        <v>175.091</v>
      </c>
      <c r="M20" s="48">
        <f t="shared" si="0"/>
        <v>36.9</v>
      </c>
      <c r="N20" s="48">
        <f t="shared" si="0"/>
        <v>0</v>
      </c>
      <c r="O20" s="48">
        <f t="shared" si="0"/>
        <v>72.67099999999999</v>
      </c>
      <c r="P20" s="48">
        <f t="shared" si="0"/>
        <v>65.52</v>
      </c>
      <c r="Q20" s="48">
        <f>IF(G20=0,0,T20/G20)</f>
        <v>2.4757543272140405</v>
      </c>
      <c r="R20" s="48">
        <f>IF(L20=0,0,U20/L20)</f>
        <v>2.6773736375941652</v>
      </c>
      <c r="S20" s="48">
        <f>SUM(S21:S24)</f>
        <v>1941.4617315799999</v>
      </c>
      <c r="T20" s="48">
        <f>SUM(T21:T24)</f>
        <v>1472.677704</v>
      </c>
      <c r="U20" s="48">
        <f>SUM(U21:U24)</f>
        <v>468.78402758000004</v>
      </c>
      <c r="V20" s="48">
        <f>SUM(V21:V24)</f>
        <v>0</v>
      </c>
      <c r="W20" s="131">
        <f>SUM(W21:W24)</f>
        <v>1941.4617315799999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736.6500000000001</v>
      </c>
      <c r="G22" s="48">
        <f>H22+I22+J22+K22</f>
        <v>580.84</v>
      </c>
      <c r="H22" s="56">
        <v>137.55</v>
      </c>
      <c r="I22" s="56"/>
      <c r="J22" s="56">
        <v>199.04</v>
      </c>
      <c r="K22" s="56">
        <v>244.25</v>
      </c>
      <c r="L22" s="48">
        <f>M22+N22+O22+P22</f>
        <v>155.81</v>
      </c>
      <c r="M22" s="56">
        <v>36.9</v>
      </c>
      <c r="N22" s="56"/>
      <c r="O22" s="56">
        <v>53.39</v>
      </c>
      <c r="P22" s="56">
        <v>65.52</v>
      </c>
      <c r="Q22" s="56">
        <v>2.4671</v>
      </c>
      <c r="R22" s="56">
        <v>2.69617</v>
      </c>
      <c r="S22" s="48">
        <f>T22+U22</f>
        <v>1853.0806117</v>
      </c>
      <c r="T22" s="56">
        <f>G22*Q22</f>
        <v>1432.990364</v>
      </c>
      <c r="U22" s="56">
        <f>L22*R22</f>
        <v>420.0902477</v>
      </c>
      <c r="V22" s="56">
        <v>0</v>
      </c>
      <c r="W22" s="57">
        <f>S22-V22</f>
        <v>1853.0806117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33.281</v>
      </c>
      <c r="G23" s="48">
        <f>H23+I23+J23+K23</f>
        <v>14</v>
      </c>
      <c r="H23" s="56"/>
      <c r="I23" s="56"/>
      <c r="J23" s="56">
        <v>14</v>
      </c>
      <c r="K23" s="56"/>
      <c r="L23" s="48">
        <f>M23+N23+O23+P23</f>
        <v>19.281</v>
      </c>
      <c r="M23" s="56"/>
      <c r="N23" s="56"/>
      <c r="O23" s="56">
        <v>19.281</v>
      </c>
      <c r="P23" s="56"/>
      <c r="Q23" s="56">
        <v>2.83481</v>
      </c>
      <c r="R23" s="56">
        <v>2.52548</v>
      </c>
      <c r="S23" s="48">
        <f>T23+U23</f>
        <v>88.38111988</v>
      </c>
      <c r="T23" s="56">
        <f>G23*Q23</f>
        <v>39.68734</v>
      </c>
      <c r="U23" s="56">
        <f>L23*R23</f>
        <v>48.693779879999994</v>
      </c>
      <c r="V23" s="56"/>
      <c r="W23" s="57">
        <f>S23-V23</f>
        <v>88.38111988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2022-04-15T06:12:50Z</cp:lastPrinted>
  <dcterms:created xsi:type="dcterms:W3CDTF">2009-01-25T23:42:29Z</dcterms:created>
  <dcterms:modified xsi:type="dcterms:W3CDTF">2022-04-15T06:13:01Z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